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F Bzone\Desktop\"/>
    </mc:Choice>
  </mc:AlternateContent>
  <bookViews>
    <workbookView xWindow="-120" yWindow="-120" windowWidth="20730" windowHeight="11160" activeTab="1"/>
  </bookViews>
  <sheets>
    <sheet name="SUMMARY Details" sheetId="2" r:id="rId1"/>
    <sheet name="TAKEOFF Breakdown" sheetId="1" r:id="rId2"/>
  </sheets>
  <definedNames>
    <definedName name="_xlnm.Print_Area" localSheetId="1">'TAKEOFF Breakdown'!$A$1:$H$51</definedName>
    <definedName name="_xlnm.Print_Titles" localSheetId="1">'TAKEOFF Breakdown'!$1:$6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8" i="1" l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A18" i="1"/>
  <c r="A19" i="1"/>
  <c r="A20" i="1"/>
  <c r="A23" i="1"/>
  <c r="A27" i="1"/>
  <c r="A33" i="1"/>
  <c r="A34" i="1"/>
  <c r="A37" i="1"/>
  <c r="A9" i="1" l="1"/>
  <c r="A10" i="1" l="1"/>
  <c r="D2" i="2"/>
  <c r="B2" i="2"/>
  <c r="A11" i="1" l="1"/>
  <c r="A12" i="1" s="1"/>
  <c r="A13" i="1" s="1"/>
  <c r="A15" i="1"/>
  <c r="F14" i="1"/>
  <c r="G14" i="1" s="1"/>
  <c r="A14" i="1" l="1"/>
  <c r="D22" i="2"/>
  <c r="D23" i="2"/>
  <c r="D21" i="2"/>
  <c r="F42" i="1" l="1"/>
  <c r="G42" i="1" s="1"/>
  <c r="F10" i="1" l="1"/>
  <c r="G10" i="1" s="1"/>
  <c r="F11" i="1"/>
  <c r="G11" i="1" s="1"/>
  <c r="F12" i="1"/>
  <c r="G12" i="1" s="1"/>
  <c r="F13" i="1"/>
  <c r="G13" i="1" s="1"/>
  <c r="F9" i="1"/>
  <c r="G9" i="1" s="1"/>
  <c r="F8" i="1"/>
  <c r="G8" i="1" s="1"/>
  <c r="H15" i="1" l="1"/>
  <c r="D14" i="2"/>
  <c r="D27" i="2" l="1"/>
  <c r="D26" i="2"/>
  <c r="D25" i="2"/>
  <c r="D24" i="2"/>
  <c r="D20" i="2"/>
  <c r="D19" i="2"/>
  <c r="C18" i="2"/>
  <c r="D18" i="2" s="1"/>
  <c r="C17" i="2"/>
  <c r="D17" i="2" s="1"/>
  <c r="H42" i="1"/>
  <c r="C16" i="2" s="1"/>
  <c r="D16" i="2" s="1"/>
  <c r="D15" i="2"/>
  <c r="D13" i="2"/>
  <c r="D11" i="2"/>
  <c r="D12" i="2" l="1"/>
  <c r="H44" i="1" l="1"/>
  <c r="C10" i="2"/>
  <c r="H46" i="1" l="1"/>
  <c r="H47" i="1"/>
  <c r="H45" i="1"/>
  <c r="C28" i="2"/>
  <c r="C30" i="2" s="1"/>
  <c r="D10" i="2"/>
  <c r="H48" i="1" l="1"/>
  <c r="D28" i="2"/>
  <c r="C31" i="2"/>
  <c r="D31" i="2" s="1"/>
  <c r="C32" i="2"/>
  <c r="D32" i="2" s="1"/>
  <c r="D30" i="2"/>
  <c r="C33" i="2" l="1"/>
  <c r="D33" i="2" s="1"/>
  <c r="A21" i="1" l="1"/>
  <c r="A22" i="1" l="1"/>
  <c r="A24" i="1" s="1"/>
  <c r="A25" i="1" l="1"/>
  <c r="A26" i="1" s="1"/>
  <c r="A28" i="1" s="1"/>
  <c r="A29" i="1" s="1"/>
  <c r="A30" i="1" s="1"/>
  <c r="A31" i="1" s="1"/>
  <c r="A32" i="1" s="1"/>
  <c r="A35" i="1" s="1"/>
  <c r="A36" i="1" s="1"/>
  <c r="A38" i="1" s="1"/>
  <c r="A39" i="1" s="1"/>
  <c r="A40" i="1" s="1"/>
  <c r="A41" i="1" s="1"/>
</calcChain>
</file>

<file path=xl/sharedStrings.xml><?xml version="1.0" encoding="utf-8"?>
<sst xmlns="http://schemas.openxmlformats.org/spreadsheetml/2006/main" count="133" uniqueCount="100">
  <si>
    <t>ITEM #</t>
  </si>
  <si>
    <t>DWG. #</t>
  </si>
  <si>
    <t>DESCRIPTION</t>
  </si>
  <si>
    <t>QUANTITY</t>
  </si>
  <si>
    <t>UNIT</t>
  </si>
  <si>
    <t>GENERAL REQUIREMENTS</t>
  </si>
  <si>
    <t>Supervision</t>
  </si>
  <si>
    <t>Mobilization Costs</t>
  </si>
  <si>
    <t>Project Overheads</t>
  </si>
  <si>
    <t>Bonds</t>
  </si>
  <si>
    <t>INSURANCE</t>
  </si>
  <si>
    <t>TOTAL BASE BID</t>
  </si>
  <si>
    <t>CONTINGENCY</t>
  </si>
  <si>
    <t>Permits</t>
  </si>
  <si>
    <t>LS</t>
  </si>
  <si>
    <t>Note:</t>
  </si>
  <si>
    <t xml:space="preserve">   Date:</t>
  </si>
  <si>
    <t>TRADE  COST</t>
  </si>
  <si>
    <t>CONTACT:</t>
  </si>
  <si>
    <t>Subtotal (General Requirements)</t>
  </si>
  <si>
    <t>SUBTOTAL</t>
  </si>
  <si>
    <t>DIVISION 07- THERMAL &amp; MOISTURE PROTECTION</t>
  </si>
  <si>
    <t>Subtotal (Thermal &amp; Moisture Protection)</t>
  </si>
  <si>
    <t>Final Clean-up</t>
  </si>
  <si>
    <t>E-MAIL ADDRESS:</t>
  </si>
  <si>
    <t>PHONE NUMBER:</t>
  </si>
  <si>
    <t>Temporary Control &amp; Facilities</t>
  </si>
  <si>
    <t>CLIENT'S INFORMATION:</t>
  </si>
  <si>
    <t>SCOPE:</t>
  </si>
  <si>
    <t>PROJECT ID:</t>
  </si>
  <si>
    <t>AREA SUMMARY:</t>
  </si>
  <si>
    <t>BUILDING GSF</t>
  </si>
  <si>
    <t>DIVISION NO.</t>
  </si>
  <si>
    <t>Division 1</t>
  </si>
  <si>
    <t>Division 2</t>
  </si>
  <si>
    <t>Division 3</t>
  </si>
  <si>
    <t>Division 4</t>
  </si>
  <si>
    <t>Division 5</t>
  </si>
  <si>
    <t>Division 6</t>
  </si>
  <si>
    <t>Division 7</t>
  </si>
  <si>
    <t>Division 8</t>
  </si>
  <si>
    <t>Division 9</t>
  </si>
  <si>
    <t>Division 10</t>
  </si>
  <si>
    <t>Division 11</t>
  </si>
  <si>
    <t>Division 12</t>
  </si>
  <si>
    <t>Division 13</t>
  </si>
  <si>
    <t>Division 14</t>
  </si>
  <si>
    <t>Division 21</t>
  </si>
  <si>
    <t>Division 22</t>
  </si>
  <si>
    <t>Division 23</t>
  </si>
  <si>
    <t>Division 26</t>
  </si>
  <si>
    <t>TOTAL TRADE COST</t>
  </si>
  <si>
    <t>General Requirements</t>
  </si>
  <si>
    <t>Concrete</t>
  </si>
  <si>
    <t>Masonry</t>
  </si>
  <si>
    <t>Metals</t>
  </si>
  <si>
    <t>Openings</t>
  </si>
  <si>
    <t>Finishes</t>
  </si>
  <si>
    <t>Specialties</t>
  </si>
  <si>
    <t>Equipment</t>
  </si>
  <si>
    <t>Special Construction</t>
  </si>
  <si>
    <t>Conveying System</t>
  </si>
  <si>
    <t>Fire Protection</t>
  </si>
  <si>
    <t>Plumbing</t>
  </si>
  <si>
    <t>Electrical</t>
  </si>
  <si>
    <t>TOTAL DIV. COST</t>
  </si>
  <si>
    <t>No. of Floors:</t>
  </si>
  <si>
    <t>Site Work/ Existing Conditions</t>
  </si>
  <si>
    <t>COST/ SF</t>
  </si>
  <si>
    <t>Wood, Plastics &amp; Composites</t>
  </si>
  <si>
    <t>Thermal &amp; Moisture Protection</t>
  </si>
  <si>
    <t>Furnishing</t>
  </si>
  <si>
    <t>HVAC/ Mechanical</t>
  </si>
  <si>
    <t>UNIT COST</t>
  </si>
  <si>
    <t>TOTAL COST</t>
  </si>
  <si>
    <t>OVERHEAD &amp; PROFIT</t>
  </si>
  <si>
    <t>Elliot Place Fargo ND</t>
  </si>
  <si>
    <t>Roof (SF)</t>
  </si>
  <si>
    <t>Exterior Elevation (SF)</t>
  </si>
  <si>
    <t>SF</t>
  </si>
  <si>
    <t>LF</t>
  </si>
  <si>
    <t>Roof</t>
  </si>
  <si>
    <t>Parapet</t>
  </si>
  <si>
    <t>Parapet J17</t>
  </si>
  <si>
    <t>Pre-Finished Metal Parapet Cap</t>
  </si>
  <si>
    <t>EPDM Flashing</t>
  </si>
  <si>
    <t>Parapet M11</t>
  </si>
  <si>
    <t>Pre-Finished Metal Flashing (Cap)</t>
  </si>
  <si>
    <t>Pre-Finished Metal Flashing (20" Wide)</t>
  </si>
  <si>
    <t>Parapet C15</t>
  </si>
  <si>
    <t>(1'-8") Metal Soffit</t>
  </si>
  <si>
    <t>Pre-Finished Metal Flashing (24" Wide)</t>
  </si>
  <si>
    <t>Pre-Finished Metal Flashing (14" Wide)
- (Parapet Metal Edge Drip)</t>
  </si>
  <si>
    <t>EPDM Membrane</t>
  </si>
  <si>
    <t>Roof Curb</t>
  </si>
  <si>
    <t>Roof Curb M17 (8" Wide)</t>
  </si>
  <si>
    <t>Roofing</t>
  </si>
  <si>
    <t>Vapor Barrier</t>
  </si>
  <si>
    <t>Roof EPDM Membrane</t>
  </si>
  <si>
    <t>Metal Flashing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</si>
</sst>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&quot;£&quot;* #,##0.00_-;\-&quot;£&quot;* #,##0.00_-;_-&quot;£&quot;* &quot;-&quot;??_-;_-@_-"/>
    <numFmt numFmtId="165" formatCode="&quot;$&quot;#,##0.00"/>
    <numFmt numFmtId="166" formatCode="&quot;$&quot;#,##0"/>
    <numFmt numFmtId="167" formatCode="0.0%"/>
    <numFmt numFmtId="168" formatCode="_(&quot;$&quot;* #,##0_);_(&quot;$&quot;* \(#,##0\);_(&quot;$&quot;* &quot;-&quot;??_);_(@_)"/>
  </numFmts>
  <fonts count="20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rgb="FF0000B3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  <font>
      <b/>
      <sz val="14"/>
      <color theme="0"/>
      <name val="Calibri"/>
      <family val="2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00B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Futura Std Book"/>
      <family val="2"/>
    </font>
    <font>
      <sz val="10"/>
      <name val="Futura Std Book"/>
    </font>
    <font>
      <b/>
      <sz val="12"/>
      <color rgb="FFFF0000"/>
      <name val="Calibri"/>
      <family val="2"/>
      <scheme val="minor"/>
    </font>
    <font>
      <b/>
      <sz val="12"/>
      <color rgb="FF0000CC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00B3"/>
        <bgColor indexed="64"/>
      </patternFill>
    </fill>
    <fill>
      <patternFill patternType="solid">
        <fgColor rgb="FFFC6C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31">
    <xf numFmtId="0" fontId="0" fillId="0" borderId="0" xfId="0"/>
    <xf numFmtId="0" fontId="0" fillId="0" borderId="0" xfId="0" applyFont="1" applyAlignment="1">
      <alignment vertical="center"/>
    </xf>
    <xf numFmtId="0" fontId="4" fillId="0" borderId="7" xfId="0" applyFont="1" applyBorder="1" applyAlignment="1">
      <alignment vertical="center"/>
    </xf>
    <xf numFmtId="166" fontId="4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right" vertical="center"/>
    </xf>
    <xf numFmtId="0" fontId="5" fillId="0" borderId="9" xfId="0" applyFont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167" fontId="4" fillId="2" borderId="0" xfId="0" applyNumberFormat="1" applyFont="1" applyFill="1" applyBorder="1" applyAlignment="1">
      <alignment vertical="center"/>
    </xf>
    <xf numFmtId="9" fontId="1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vertical="center"/>
    </xf>
    <xf numFmtId="9" fontId="4" fillId="2" borderId="0" xfId="0" applyNumberFormat="1" applyFont="1" applyFill="1" applyBorder="1" applyAlignment="1">
      <alignment vertical="center"/>
    </xf>
    <xf numFmtId="167" fontId="4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9" fontId="4" fillId="2" borderId="0" xfId="0" applyNumberFormat="1" applyFont="1" applyFill="1" applyBorder="1" applyAlignment="1">
      <alignment horizontal="center" vertical="center"/>
    </xf>
    <xf numFmtId="165" fontId="1" fillId="2" borderId="3" xfId="0" applyNumberFormat="1" applyFont="1" applyFill="1" applyBorder="1" applyAlignment="1">
      <alignment vertical="center"/>
    </xf>
    <xf numFmtId="165" fontId="1" fillId="2" borderId="3" xfId="0" applyNumberFormat="1" applyFont="1" applyFill="1" applyBorder="1" applyAlignment="1">
      <alignment horizontal="center" vertical="center"/>
    </xf>
    <xf numFmtId="167" fontId="3" fillId="8" borderId="2" xfId="0" applyNumberFormat="1" applyFont="1" applyFill="1" applyBorder="1" applyAlignment="1">
      <alignment vertical="center"/>
    </xf>
    <xf numFmtId="167" fontId="3" fillId="8" borderId="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4" fillId="0" borderId="0" xfId="0" applyNumberFormat="1" applyFont="1" applyFill="1" applyBorder="1" applyAlignment="1">
      <alignment horizontal="right" vertical="center"/>
    </xf>
    <xf numFmtId="166" fontId="4" fillId="0" borderId="7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0" fontId="1" fillId="3" borderId="0" xfId="0" applyFont="1" applyFill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166" fontId="2" fillId="0" borderId="11" xfId="0" applyNumberFormat="1" applyFont="1" applyFill="1" applyBorder="1" applyAlignment="1">
      <alignment vertical="center"/>
    </xf>
    <xf numFmtId="165" fontId="1" fillId="2" borderId="5" xfId="0" applyNumberFormat="1" applyFont="1" applyFill="1" applyBorder="1" applyAlignment="1">
      <alignment vertical="center"/>
    </xf>
    <xf numFmtId="165" fontId="1" fillId="2" borderId="11" xfId="0" applyNumberFormat="1" applyFont="1" applyFill="1" applyBorder="1" applyAlignment="1">
      <alignment vertical="center"/>
    </xf>
    <xf numFmtId="165" fontId="7" fillId="8" borderId="8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6" borderId="4" xfId="0" applyFont="1" applyFill="1" applyBorder="1" applyAlignment="1">
      <alignment horizontal="centerContinuous" vertical="center"/>
    </xf>
    <xf numFmtId="0" fontId="10" fillId="6" borderId="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Continuous" vertical="center"/>
    </xf>
    <xf numFmtId="0" fontId="9" fillId="6" borderId="10" xfId="0" applyFont="1" applyFill="1" applyBorder="1" applyAlignment="1">
      <alignment horizontal="centerContinuous" vertical="center"/>
    </xf>
    <xf numFmtId="0" fontId="10" fillId="6" borderId="0" xfId="0" applyFont="1" applyFill="1" applyBorder="1" applyAlignment="1">
      <alignment horizontal="center" vertical="center"/>
    </xf>
    <xf numFmtId="0" fontId="4" fillId="6" borderId="0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0" fontId="9" fillId="6" borderId="11" xfId="0" applyFont="1" applyFill="1" applyBorder="1" applyAlignment="1">
      <alignment horizontal="centerContinuous" vertical="center"/>
    </xf>
    <xf numFmtId="0" fontId="11" fillId="6" borderId="0" xfId="0" applyFont="1" applyFill="1" applyBorder="1" applyAlignment="1">
      <alignment horizontal="center" vertical="center"/>
    </xf>
    <xf numFmtId="0" fontId="9" fillId="6" borderId="0" xfId="0" applyFont="1" applyFill="1" applyBorder="1" applyAlignment="1">
      <alignment horizontal="center" vertical="center" wrapText="1"/>
    </xf>
    <xf numFmtId="0" fontId="9" fillId="6" borderId="11" xfId="0" applyFont="1" applyFill="1" applyBorder="1" applyAlignment="1">
      <alignment vertical="center"/>
    </xf>
    <xf numFmtId="0" fontId="11" fillId="6" borderId="3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Continuous" vertical="center"/>
    </xf>
    <xf numFmtId="0" fontId="12" fillId="6" borderId="0" xfId="0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Continuous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Continuous" vertical="center"/>
    </xf>
    <xf numFmtId="0" fontId="4" fillId="0" borderId="10" xfId="0" applyFont="1" applyFill="1" applyBorder="1" applyAlignment="1">
      <alignment horizontal="right" vertical="center"/>
    </xf>
    <xf numFmtId="0" fontId="4" fillId="0" borderId="14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Continuous" vertical="center"/>
    </xf>
    <xf numFmtId="0" fontId="4" fillId="0" borderId="13" xfId="0" applyFont="1" applyBorder="1" applyAlignment="1">
      <alignment horizontal="center" vertical="center" wrapText="1"/>
    </xf>
    <xf numFmtId="0" fontId="0" fillId="0" borderId="3" xfId="0" applyFont="1" applyBorder="1" applyAlignment="1">
      <alignment vertical="center"/>
    </xf>
    <xf numFmtId="0" fontId="13" fillId="6" borderId="3" xfId="0" applyFont="1" applyFill="1" applyBorder="1" applyAlignment="1">
      <alignment horizontal="right" vertical="center"/>
    </xf>
    <xf numFmtId="0" fontId="12" fillId="6" borderId="10" xfId="0" applyFont="1" applyFill="1" applyBorder="1" applyAlignment="1">
      <alignment horizontal="left" vertical="center"/>
    </xf>
    <xf numFmtId="0" fontId="1" fillId="0" borderId="17" xfId="0" applyFont="1" applyBorder="1" applyAlignment="1">
      <alignment horizontal="center" vertical="center"/>
    </xf>
    <xf numFmtId="166" fontId="2" fillId="4" borderId="11" xfId="0" applyNumberFormat="1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6" borderId="10" xfId="0" applyFont="1" applyFill="1" applyBorder="1" applyAlignment="1">
      <alignment horizontal="left" vertical="center"/>
    </xf>
    <xf numFmtId="0" fontId="12" fillId="6" borderId="0" xfId="0" applyFont="1" applyFill="1" applyBorder="1" applyAlignment="1">
      <alignment horizontal="center" vertical="center"/>
    </xf>
    <xf numFmtId="0" fontId="13" fillId="6" borderId="1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vertical="center"/>
    </xf>
    <xf numFmtId="0" fontId="8" fillId="6" borderId="11" xfId="0" applyFont="1" applyFill="1" applyBorder="1" applyAlignment="1">
      <alignment horizontal="center"/>
    </xf>
    <xf numFmtId="0" fontId="8" fillId="6" borderId="11" xfId="0" applyFont="1" applyFill="1" applyBorder="1"/>
    <xf numFmtId="0" fontId="15" fillId="5" borderId="0" xfId="0" applyFont="1" applyFill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 applyProtection="1">
      <alignment vertical="center"/>
    </xf>
    <xf numFmtId="168" fontId="0" fillId="0" borderId="1" xfId="0" applyNumberFormat="1" applyBorder="1"/>
    <xf numFmtId="0" fontId="17" fillId="6" borderId="1" xfId="0" applyFont="1" applyFill="1" applyBorder="1" applyAlignment="1" applyProtection="1">
      <alignment vertical="center"/>
    </xf>
    <xf numFmtId="0" fontId="17" fillId="0" borderId="6" xfId="0" applyFont="1" applyFill="1" applyBorder="1" applyAlignment="1" applyProtection="1">
      <alignment vertical="center"/>
    </xf>
    <xf numFmtId="168" fontId="1" fillId="2" borderId="19" xfId="1" applyNumberFormat="1" applyFont="1" applyFill="1" applyBorder="1" applyAlignment="1">
      <alignment vertical="center"/>
    </xf>
    <xf numFmtId="9" fontId="1" fillId="2" borderId="0" xfId="0" applyNumberFormat="1" applyFont="1" applyFill="1" applyBorder="1" applyAlignment="1">
      <alignment horizontal="center" vertical="center"/>
    </xf>
    <xf numFmtId="168" fontId="4" fillId="2" borderId="0" xfId="1" applyNumberFormat="1" applyFont="1" applyFill="1" applyBorder="1" applyAlignment="1">
      <alignment horizontal="center" vertical="center"/>
    </xf>
    <xf numFmtId="168" fontId="12" fillId="8" borderId="19" xfId="1" applyNumberFormat="1" applyFont="1" applyFill="1" applyBorder="1" applyAlignment="1">
      <alignment vertical="center"/>
    </xf>
    <xf numFmtId="0" fontId="1" fillId="6" borderId="11" xfId="0" applyFont="1" applyFill="1" applyBorder="1" applyAlignment="1">
      <alignment horizontal="center"/>
    </xf>
    <xf numFmtId="0" fontId="10" fillId="6" borderId="4" xfId="0" applyFont="1" applyFill="1" applyBorder="1" applyAlignment="1">
      <alignment horizontal="center" vertical="center"/>
    </xf>
    <xf numFmtId="3" fontId="1" fillId="6" borderId="0" xfId="0" applyNumberFormat="1" applyFont="1" applyFill="1" applyBorder="1" applyAlignment="1">
      <alignment horizontal="left"/>
    </xf>
    <xf numFmtId="168" fontId="8" fillId="6" borderId="0" xfId="0" applyNumberFormat="1" applyFont="1" applyFill="1" applyBorder="1" applyAlignment="1">
      <alignment horizontal="right"/>
    </xf>
    <xf numFmtId="3" fontId="8" fillId="6" borderId="0" xfId="0" applyNumberFormat="1" applyFont="1" applyFill="1" applyBorder="1" applyAlignment="1">
      <alignment horizontal="left"/>
    </xf>
    <xf numFmtId="0" fontId="15" fillId="5" borderId="10" xfId="0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 applyProtection="1">
      <alignment horizontal="center" vertical="center"/>
    </xf>
    <xf numFmtId="168" fontId="0" fillId="0" borderId="18" xfId="0" applyNumberFormat="1" applyBorder="1"/>
    <xf numFmtId="49" fontId="16" fillId="0" borderId="20" xfId="0" applyNumberFormat="1" applyFont="1" applyFill="1" applyBorder="1" applyAlignment="1" applyProtection="1">
      <alignment horizontal="center" vertical="center"/>
    </xf>
    <xf numFmtId="168" fontId="4" fillId="2" borderId="11" xfId="1" applyNumberFormat="1" applyFont="1" applyFill="1" applyBorder="1" applyAlignment="1">
      <alignment horizontal="center" vertical="center"/>
    </xf>
    <xf numFmtId="0" fontId="12" fillId="6" borderId="0" xfId="0" applyFont="1" applyFill="1" applyBorder="1" applyAlignment="1">
      <alignment horizontal="left" vertical="center" wrapText="1"/>
    </xf>
    <xf numFmtId="0" fontId="12" fillId="6" borderId="0" xfId="0" applyFont="1" applyFill="1" applyBorder="1" applyAlignment="1">
      <alignment horizontal="left" vertical="center"/>
    </xf>
    <xf numFmtId="0" fontId="15" fillId="5" borderId="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vertical="center"/>
    </xf>
    <xf numFmtId="0" fontId="1" fillId="2" borderId="0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1" fillId="2" borderId="3" xfId="0" applyFont="1" applyFill="1" applyBorder="1" applyAlignment="1">
      <alignment vertical="center"/>
    </xf>
    <xf numFmtId="14" fontId="12" fillId="6" borderId="0" xfId="0" applyNumberFormat="1" applyFont="1" applyFill="1" applyBorder="1" applyAlignment="1">
      <alignment vertical="center"/>
    </xf>
    <xf numFmtId="14" fontId="12" fillId="6" borderId="1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18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" fillId="2" borderId="19" xfId="0" applyFont="1" applyFill="1" applyBorder="1" applyAlignment="1">
      <alignment horizontal="center" vertical="center"/>
    </xf>
    <xf numFmtId="49" fontId="16" fillId="0" borderId="19" xfId="0" applyNumberFormat="1" applyFont="1" applyFill="1" applyBorder="1" applyAlignment="1" applyProtection="1">
      <alignment horizontal="center" vertical="center"/>
    </xf>
    <xf numFmtId="167" fontId="12" fillId="8" borderId="19" xfId="0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6" fillId="7" borderId="14" xfId="0" applyFont="1" applyFill="1" applyBorder="1" applyAlignment="1">
      <alignment horizontal="left" vertical="center"/>
    </xf>
    <xf numFmtId="0" fontId="6" fillId="7" borderId="2" xfId="0" applyFont="1" applyFill="1" applyBorder="1" applyAlignment="1">
      <alignment horizontal="left" vertical="center"/>
    </xf>
    <xf numFmtId="0" fontId="7" fillId="8" borderId="14" xfId="0" applyFont="1" applyFill="1" applyBorder="1" applyAlignment="1">
      <alignment horizontal="center" vertical="center"/>
    </xf>
    <xf numFmtId="0" fontId="7" fillId="8" borderId="2" xfId="0" applyFont="1" applyFill="1" applyBorder="1" applyAlignment="1">
      <alignment horizontal="center" vertical="center"/>
    </xf>
    <xf numFmtId="166" fontId="4" fillId="0" borderId="15" xfId="0" applyNumberFormat="1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colors>
    <mruColors>
      <color rgb="FF0000B3"/>
      <color rgb="FF007F00"/>
      <color rgb="FFFC6C00"/>
      <color rgb="FFFF6600"/>
      <color rgb="FFFE6500"/>
      <color rgb="FF757F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457200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0</xdr:col>
      <xdr:colOff>457200</xdr:colOff>
      <xdr:row>1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7200" y="22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457200</xdr:colOff>
      <xdr:row>0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4724400" y="85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33"/>
  <sheetViews>
    <sheetView view="pageBreakPreview" zoomScaleNormal="100" zoomScaleSheetLayoutView="100" workbookViewId="0">
      <selection activeCell="B4" sqref="B4"/>
    </sheetView>
  </sheetViews>
  <sheetFormatPr defaultRowHeight="15"/>
  <cols>
    <col min="1" max="1" width="21.7109375" bestFit="1" customWidth="1"/>
    <col min="2" max="2" width="45" customWidth="1"/>
    <col min="3" max="4" width="17.7109375" customWidth="1"/>
  </cols>
  <sheetData>
    <row r="1" spans="1:4" ht="15.75">
      <c r="A1" s="94"/>
      <c r="B1" s="67"/>
      <c r="C1" s="68"/>
      <c r="D1" s="44"/>
    </row>
    <row r="2" spans="1:4" ht="15.75">
      <c r="A2" s="69" t="s">
        <v>29</v>
      </c>
      <c r="B2" s="103" t="str">
        <f>'TAKEOFF Breakdown'!C2</f>
        <v>Elliot Place Fargo ND</v>
      </c>
      <c r="C2" s="55" t="s">
        <v>16</v>
      </c>
      <c r="D2" s="111">
        <f>'TAKEOFF Breakdown'!G5</f>
        <v>44054</v>
      </c>
    </row>
    <row r="3" spans="1:4" ht="15.75">
      <c r="A3" s="79" t="s">
        <v>30</v>
      </c>
      <c r="B3" s="80"/>
      <c r="C3" s="55"/>
      <c r="D3" s="81"/>
    </row>
    <row r="4" spans="1:4" ht="15.75">
      <c r="A4" s="69" t="s">
        <v>31</v>
      </c>
      <c r="B4" s="95">
        <v>122082</v>
      </c>
      <c r="C4" s="55" t="s">
        <v>66</v>
      </c>
      <c r="D4" s="93">
        <v>4</v>
      </c>
    </row>
    <row r="5" spans="1:4" ht="15.75">
      <c r="A5" s="69" t="s">
        <v>77</v>
      </c>
      <c r="B5" s="95">
        <v>41685</v>
      </c>
      <c r="C5" s="96"/>
      <c r="D5" s="82"/>
    </row>
    <row r="6" spans="1:4" ht="15.75">
      <c r="A6" s="69" t="s">
        <v>78</v>
      </c>
      <c r="B6" s="95">
        <v>57536</v>
      </c>
      <c r="C6" s="96"/>
      <c r="D6" s="82"/>
    </row>
    <row r="7" spans="1:4" ht="15.75">
      <c r="A7" s="69"/>
      <c r="B7" s="95"/>
      <c r="C7" s="96"/>
      <c r="D7" s="82"/>
    </row>
    <row r="8" spans="1:4" ht="15.75">
      <c r="A8" s="69"/>
      <c r="B8" s="97"/>
      <c r="C8" s="96"/>
      <c r="D8" s="82"/>
    </row>
    <row r="9" spans="1:4">
      <c r="A9" s="98" t="s">
        <v>32</v>
      </c>
      <c r="B9" s="83" t="s">
        <v>2</v>
      </c>
      <c r="C9" s="83" t="s">
        <v>65</v>
      </c>
      <c r="D9" s="84" t="s">
        <v>68</v>
      </c>
    </row>
    <row r="10" spans="1:4">
      <c r="A10" s="99" t="s">
        <v>33</v>
      </c>
      <c r="B10" s="85" t="s">
        <v>52</v>
      </c>
      <c r="C10" s="86">
        <f>'TAKEOFF Breakdown'!H15</f>
        <v>0</v>
      </c>
      <c r="D10" s="100">
        <f>SUM(C10/$B$4)</f>
        <v>0</v>
      </c>
    </row>
    <row r="11" spans="1:4">
      <c r="A11" s="99" t="s">
        <v>34</v>
      </c>
      <c r="B11" s="85" t="s">
        <v>67</v>
      </c>
      <c r="C11" s="86">
        <v>0</v>
      </c>
      <c r="D11" s="100">
        <f t="shared" ref="D11:D27" si="0">SUM(C11/$B$4)</f>
        <v>0</v>
      </c>
    </row>
    <row r="12" spans="1:4">
      <c r="A12" s="99" t="s">
        <v>35</v>
      </c>
      <c r="B12" s="85" t="s">
        <v>53</v>
      </c>
      <c r="C12" s="86">
        <v>0</v>
      </c>
      <c r="D12" s="100">
        <f t="shared" si="0"/>
        <v>0</v>
      </c>
    </row>
    <row r="13" spans="1:4">
      <c r="A13" s="99" t="s">
        <v>36</v>
      </c>
      <c r="B13" s="85" t="s">
        <v>54</v>
      </c>
      <c r="C13" s="86">
        <v>0</v>
      </c>
      <c r="D13" s="100">
        <f t="shared" si="0"/>
        <v>0</v>
      </c>
    </row>
    <row r="14" spans="1:4">
      <c r="A14" s="99" t="s">
        <v>37</v>
      </c>
      <c r="B14" s="85" t="s">
        <v>55</v>
      </c>
      <c r="C14" s="86">
        <v>0</v>
      </c>
      <c r="D14" s="100">
        <f t="shared" si="0"/>
        <v>0</v>
      </c>
    </row>
    <row r="15" spans="1:4">
      <c r="A15" s="99" t="s">
        <v>38</v>
      </c>
      <c r="B15" s="85" t="s">
        <v>69</v>
      </c>
      <c r="C15" s="86">
        <v>0</v>
      </c>
      <c r="D15" s="100">
        <f t="shared" si="0"/>
        <v>0</v>
      </c>
    </row>
    <row r="16" spans="1:4">
      <c r="A16" s="99" t="s">
        <v>39</v>
      </c>
      <c r="B16" s="85" t="s">
        <v>70</v>
      </c>
      <c r="C16" s="86">
        <f>'TAKEOFF Breakdown'!H42</f>
        <v>0</v>
      </c>
      <c r="D16" s="100">
        <f t="shared" si="0"/>
        <v>0</v>
      </c>
    </row>
    <row r="17" spans="1:4">
      <c r="A17" s="99" t="s">
        <v>40</v>
      </c>
      <c r="B17" s="85" t="s">
        <v>56</v>
      </c>
      <c r="C17" s="86" t="e">
        <f>'TAKEOFF Breakdown'!#REF!</f>
        <v>#REF!</v>
      </c>
      <c r="D17" s="100" t="e">
        <f t="shared" si="0"/>
        <v>#REF!</v>
      </c>
    </row>
    <row r="18" spans="1:4">
      <c r="A18" s="99" t="s">
        <v>41</v>
      </c>
      <c r="B18" s="87" t="s">
        <v>57</v>
      </c>
      <c r="C18" s="86" t="e">
        <f>'TAKEOFF Breakdown'!#REF!</f>
        <v>#REF!</v>
      </c>
      <c r="D18" s="100" t="e">
        <f t="shared" si="0"/>
        <v>#REF!</v>
      </c>
    </row>
    <row r="19" spans="1:4">
      <c r="A19" s="99" t="s">
        <v>42</v>
      </c>
      <c r="B19" s="87" t="s">
        <v>58</v>
      </c>
      <c r="C19" s="86">
        <v>0</v>
      </c>
      <c r="D19" s="100">
        <f t="shared" si="0"/>
        <v>0</v>
      </c>
    </row>
    <row r="20" spans="1:4">
      <c r="A20" s="99" t="s">
        <v>43</v>
      </c>
      <c r="B20" s="87" t="s">
        <v>59</v>
      </c>
      <c r="C20" s="86">
        <v>0</v>
      </c>
      <c r="D20" s="100">
        <f t="shared" si="0"/>
        <v>0</v>
      </c>
    </row>
    <row r="21" spans="1:4">
      <c r="A21" s="99" t="s">
        <v>44</v>
      </c>
      <c r="B21" s="87" t="s">
        <v>71</v>
      </c>
      <c r="C21" s="86">
        <v>0</v>
      </c>
      <c r="D21" s="100">
        <f t="shared" si="0"/>
        <v>0</v>
      </c>
    </row>
    <row r="22" spans="1:4">
      <c r="A22" s="99" t="s">
        <v>45</v>
      </c>
      <c r="B22" s="87" t="s">
        <v>60</v>
      </c>
      <c r="C22" s="86">
        <v>0</v>
      </c>
      <c r="D22" s="100">
        <f t="shared" si="0"/>
        <v>0</v>
      </c>
    </row>
    <row r="23" spans="1:4">
      <c r="A23" s="99" t="s">
        <v>46</v>
      </c>
      <c r="B23" s="87" t="s">
        <v>61</v>
      </c>
      <c r="C23" s="86">
        <v>0</v>
      </c>
      <c r="D23" s="100">
        <f t="shared" si="0"/>
        <v>0</v>
      </c>
    </row>
    <row r="24" spans="1:4">
      <c r="A24" s="99" t="s">
        <v>47</v>
      </c>
      <c r="B24" s="87" t="s">
        <v>62</v>
      </c>
      <c r="C24" s="86">
        <v>0</v>
      </c>
      <c r="D24" s="100">
        <f t="shared" si="0"/>
        <v>0</v>
      </c>
    </row>
    <row r="25" spans="1:4">
      <c r="A25" s="99" t="s">
        <v>48</v>
      </c>
      <c r="B25" s="85" t="s">
        <v>63</v>
      </c>
      <c r="C25" s="86">
        <v>0</v>
      </c>
      <c r="D25" s="100">
        <f t="shared" si="0"/>
        <v>0</v>
      </c>
    </row>
    <row r="26" spans="1:4">
      <c r="A26" s="99" t="s">
        <v>49</v>
      </c>
      <c r="B26" s="85" t="s">
        <v>72</v>
      </c>
      <c r="C26" s="86">
        <v>0</v>
      </c>
      <c r="D26" s="100">
        <f t="shared" si="0"/>
        <v>0</v>
      </c>
    </row>
    <row r="27" spans="1:4" ht="15.75" thickBot="1">
      <c r="A27" s="101" t="s">
        <v>50</v>
      </c>
      <c r="B27" s="88" t="s">
        <v>64</v>
      </c>
      <c r="C27" s="86">
        <v>0</v>
      </c>
      <c r="D27" s="100">
        <f t="shared" si="0"/>
        <v>0</v>
      </c>
    </row>
    <row r="28" spans="1:4" ht="16.5" thickBot="1">
      <c r="A28" s="117" t="s">
        <v>51</v>
      </c>
      <c r="B28" s="117"/>
      <c r="C28" s="89" t="e">
        <f>SUM(C10:C27)</f>
        <v>#REF!</v>
      </c>
      <c r="D28" s="89" t="e">
        <f>SUM(C28/$B$4)</f>
        <v>#REF!</v>
      </c>
    </row>
    <row r="29" spans="1:4" ht="15.75" thickBot="1">
      <c r="A29" s="118"/>
      <c r="B29" s="118"/>
      <c r="C29" s="118"/>
      <c r="D29" s="118"/>
    </row>
    <row r="30" spans="1:4" ht="15.75">
      <c r="A30" s="76" t="s">
        <v>75</v>
      </c>
      <c r="B30" s="90">
        <v>0.2</v>
      </c>
      <c r="C30" s="91" t="e">
        <f>C28*B30</f>
        <v>#REF!</v>
      </c>
      <c r="D30" s="102" t="e">
        <f>SUM(C30/$B$4)</f>
        <v>#REF!</v>
      </c>
    </row>
    <row r="31" spans="1:4" ht="15.75">
      <c r="A31" s="76" t="s">
        <v>10</v>
      </c>
      <c r="B31" s="90">
        <v>0.03</v>
      </c>
      <c r="C31" s="91" t="e">
        <f>C28*B31</f>
        <v>#REF!</v>
      </c>
      <c r="D31" s="102" t="e">
        <f t="shared" ref="D31:D32" si="1">SUM(C31/$B$4)</f>
        <v>#REF!</v>
      </c>
    </row>
    <row r="32" spans="1:4" ht="16.5" thickBot="1">
      <c r="A32" s="76" t="s">
        <v>12</v>
      </c>
      <c r="B32" s="90">
        <v>7.0000000000000007E-2</v>
      </c>
      <c r="C32" s="91" t="e">
        <f>C28*B32</f>
        <v>#REF!</v>
      </c>
      <c r="D32" s="102" t="e">
        <f t="shared" si="1"/>
        <v>#REF!</v>
      </c>
    </row>
    <row r="33" spans="1:4" ht="16.5" thickBot="1">
      <c r="A33" s="119" t="s">
        <v>51</v>
      </c>
      <c r="B33" s="119"/>
      <c r="C33" s="92" t="e">
        <f>SUM(C28:C32)</f>
        <v>#REF!</v>
      </c>
      <c r="D33" s="92" t="e">
        <f>SUM(C33/$B$4)</f>
        <v>#REF!</v>
      </c>
    </row>
  </sheetData>
  <mergeCells count="3">
    <mergeCell ref="A28:B28"/>
    <mergeCell ref="A29:D29"/>
    <mergeCell ref="A33:B33"/>
  </mergeCells>
  <pageMargins left="0.7" right="0.7" top="0.75" bottom="0.75" header="0.3" footer="0.3"/>
  <pageSetup paperSize="9" scale="8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F00"/>
    <pageSetUpPr fitToPage="1"/>
  </sheetPr>
  <dimension ref="A1:H51"/>
  <sheetViews>
    <sheetView showGridLines="0" tabSelected="1" topLeftCell="A41" zoomScaleNormal="100" zoomScaleSheetLayoutView="100" workbookViewId="0">
      <selection activeCell="C56" sqref="C56"/>
    </sheetView>
  </sheetViews>
  <sheetFormatPr defaultRowHeight="15"/>
  <cols>
    <col min="1" max="1" width="7" style="1" customWidth="1"/>
    <col min="2" max="2" width="12.140625" style="40" customWidth="1"/>
    <col min="3" max="3" width="62.7109375" style="1" customWidth="1"/>
    <col min="4" max="4" width="11.7109375" style="5" customWidth="1"/>
    <col min="5" max="5" width="8.5703125" style="5" customWidth="1"/>
    <col min="6" max="7" width="15.7109375" style="1" customWidth="1"/>
    <col min="8" max="8" width="16.140625" style="1" customWidth="1"/>
    <col min="9" max="16384" width="9.140625" style="1"/>
  </cols>
  <sheetData>
    <row r="1" spans="1:8" ht="15.75">
      <c r="A1" s="41"/>
      <c r="B1" s="42"/>
      <c r="C1" s="67"/>
      <c r="D1" s="43"/>
      <c r="E1" s="53"/>
      <c r="F1" s="68" t="s">
        <v>27</v>
      </c>
      <c r="G1" s="54"/>
      <c r="H1" s="44"/>
    </row>
    <row r="2" spans="1:8" ht="15.75">
      <c r="A2" s="77" t="s">
        <v>29</v>
      </c>
      <c r="B2" s="78"/>
      <c r="C2" s="103" t="s">
        <v>76</v>
      </c>
      <c r="D2" s="48"/>
      <c r="E2" s="50"/>
      <c r="F2" s="55" t="s">
        <v>18</v>
      </c>
      <c r="G2" s="56"/>
      <c r="H2" s="49"/>
    </row>
    <row r="3" spans="1:8" ht="15.75">
      <c r="A3" s="45"/>
      <c r="B3" s="46"/>
      <c r="C3" s="47"/>
      <c r="D3" s="48"/>
      <c r="E3" s="50"/>
      <c r="F3" s="55" t="s">
        <v>24</v>
      </c>
      <c r="G3" s="56"/>
      <c r="H3" s="49"/>
    </row>
    <row r="4" spans="1:8" ht="15.75">
      <c r="A4" s="69" t="s">
        <v>28</v>
      </c>
      <c r="B4" s="55"/>
      <c r="C4" s="104" t="s">
        <v>96</v>
      </c>
      <c r="D4" s="48"/>
      <c r="E4" s="50"/>
      <c r="F4" s="55" t="s">
        <v>25</v>
      </c>
      <c r="G4" s="56"/>
      <c r="H4" s="49"/>
    </row>
    <row r="5" spans="1:8" ht="15.75">
      <c r="A5" s="72"/>
      <c r="B5" s="73"/>
      <c r="C5" s="74"/>
      <c r="D5" s="51"/>
      <c r="E5" s="50"/>
      <c r="F5" s="55" t="s">
        <v>16</v>
      </c>
      <c r="G5" s="110">
        <v>44054</v>
      </c>
      <c r="H5" s="52"/>
    </row>
    <row r="6" spans="1:8">
      <c r="A6" s="98" t="s">
        <v>0</v>
      </c>
      <c r="B6" s="105" t="s">
        <v>1</v>
      </c>
      <c r="C6" s="105" t="s">
        <v>2</v>
      </c>
      <c r="D6" s="105" t="s">
        <v>3</v>
      </c>
      <c r="E6" s="105" t="s">
        <v>4</v>
      </c>
      <c r="F6" s="83" t="s">
        <v>73</v>
      </c>
      <c r="G6" s="83" t="s">
        <v>74</v>
      </c>
      <c r="H6" s="84" t="s">
        <v>17</v>
      </c>
    </row>
    <row r="7" spans="1:8" s="38" customFormat="1" ht="15.75">
      <c r="A7" s="122"/>
      <c r="B7" s="120"/>
      <c r="C7" s="25" t="s">
        <v>5</v>
      </c>
      <c r="D7" s="120"/>
      <c r="E7" s="120"/>
      <c r="F7" s="120"/>
      <c r="G7" s="120"/>
      <c r="H7" s="121"/>
    </row>
    <row r="8" spans="1:8" s="29" customFormat="1" ht="15.75">
      <c r="A8" s="31">
        <v>1</v>
      </c>
      <c r="B8" s="123"/>
      <c r="C8" s="2" t="s">
        <v>6</v>
      </c>
      <c r="D8" s="6">
        <v>1</v>
      </c>
      <c r="E8" s="6" t="s">
        <v>14</v>
      </c>
      <c r="F8" s="23">
        <f t="shared" ref="F8:F13" si="0">IF(D8=0,"",0)</f>
        <v>0</v>
      </c>
      <c r="G8" s="23">
        <f>IF(F8="","",D8*F8)</f>
        <v>0</v>
      </c>
      <c r="H8" s="128"/>
    </row>
    <row r="9" spans="1:8" s="29" customFormat="1" ht="15.75">
      <c r="A9" s="66">
        <f>IF(D9=0,"",1+MAX(A$8:A8))</f>
        <v>2</v>
      </c>
      <c r="B9" s="123"/>
      <c r="C9" s="27" t="s">
        <v>13</v>
      </c>
      <c r="D9" s="28">
        <v>1</v>
      </c>
      <c r="E9" s="28" t="s">
        <v>14</v>
      </c>
      <c r="F9" s="26">
        <f t="shared" si="0"/>
        <v>0</v>
      </c>
      <c r="G9" s="26">
        <f t="shared" ref="G9:G13" si="1">IF(F9="","",D9*F9)</f>
        <v>0</v>
      </c>
      <c r="H9" s="128"/>
    </row>
    <row r="10" spans="1:8" s="29" customFormat="1" ht="15.75">
      <c r="A10" s="66">
        <f>IF(D10=0,"",1+MAX(A$8:A9))</f>
        <v>3</v>
      </c>
      <c r="B10" s="123"/>
      <c r="C10" s="27" t="s">
        <v>23</v>
      </c>
      <c r="D10" s="28">
        <v>1</v>
      </c>
      <c r="E10" s="28" t="s">
        <v>14</v>
      </c>
      <c r="F10" s="26">
        <f t="shared" si="0"/>
        <v>0</v>
      </c>
      <c r="G10" s="26">
        <f t="shared" si="1"/>
        <v>0</v>
      </c>
      <c r="H10" s="128"/>
    </row>
    <row r="11" spans="1:8" s="29" customFormat="1" ht="15.75">
      <c r="A11" s="66">
        <f>IF(D11=0,"",1+MAX(A$8:A10))</f>
        <v>4</v>
      </c>
      <c r="B11" s="123"/>
      <c r="C11" s="27" t="s">
        <v>7</v>
      </c>
      <c r="D11" s="28">
        <v>1</v>
      </c>
      <c r="E11" s="28" t="s">
        <v>14</v>
      </c>
      <c r="F11" s="26">
        <f t="shared" si="0"/>
        <v>0</v>
      </c>
      <c r="G11" s="26">
        <f t="shared" si="1"/>
        <v>0</v>
      </c>
      <c r="H11" s="128"/>
    </row>
    <row r="12" spans="1:8" s="29" customFormat="1" ht="15.75">
      <c r="A12" s="66">
        <f>IF(D12=0,"",1+MAX(A$8:A11))</f>
        <v>5</v>
      </c>
      <c r="B12" s="123"/>
      <c r="C12" s="27" t="s">
        <v>8</v>
      </c>
      <c r="D12" s="28">
        <v>1</v>
      </c>
      <c r="E12" s="28" t="s">
        <v>14</v>
      </c>
      <c r="F12" s="26">
        <f t="shared" si="0"/>
        <v>0</v>
      </c>
      <c r="G12" s="26">
        <f t="shared" si="1"/>
        <v>0</v>
      </c>
      <c r="H12" s="128"/>
    </row>
    <row r="13" spans="1:8" s="29" customFormat="1" ht="15.75">
      <c r="A13" s="66">
        <f>IF(D13=0,"",1+MAX(A$8:A12))</f>
        <v>6</v>
      </c>
      <c r="B13" s="123"/>
      <c r="C13" s="27" t="s">
        <v>9</v>
      </c>
      <c r="D13" s="28">
        <v>1</v>
      </c>
      <c r="E13" s="28" t="s">
        <v>14</v>
      </c>
      <c r="F13" s="26">
        <f t="shared" si="0"/>
        <v>0</v>
      </c>
      <c r="G13" s="26">
        <f t="shared" si="1"/>
        <v>0</v>
      </c>
      <c r="H13" s="128"/>
    </row>
    <row r="14" spans="1:8" s="29" customFormat="1" ht="15.75">
      <c r="A14" s="66">
        <f>IF(D14=0,"",1+MAX(A$8:A13))</f>
        <v>7</v>
      </c>
      <c r="B14" s="123"/>
      <c r="C14" s="24" t="s">
        <v>26</v>
      </c>
      <c r="D14" s="28">
        <v>1</v>
      </c>
      <c r="E14" s="6" t="s">
        <v>14</v>
      </c>
      <c r="F14" s="26">
        <f t="shared" ref="F14" si="2">IF(D14=0,"",0)</f>
        <v>0</v>
      </c>
      <c r="G14" s="26">
        <f t="shared" ref="G14" si="3">IF(F14="","",D14*F14)</f>
        <v>0</v>
      </c>
      <c r="H14" s="128"/>
    </row>
    <row r="15" spans="1:8" s="29" customFormat="1" ht="15.75">
      <c r="A15" s="66" t="str">
        <f>IF(D15=0,"",1+MAX(A5:A14))</f>
        <v/>
      </c>
      <c r="B15" s="70"/>
      <c r="C15" s="9" t="s">
        <v>19</v>
      </c>
      <c r="D15" s="8"/>
      <c r="E15" s="4"/>
      <c r="F15" s="3"/>
      <c r="G15" s="23"/>
      <c r="H15" s="71">
        <f>(SUM(G8:G15))</f>
        <v>0</v>
      </c>
    </row>
    <row r="16" spans="1:8" s="29" customFormat="1" ht="15.75">
      <c r="A16" s="33"/>
      <c r="B16" s="39"/>
      <c r="C16" s="7"/>
      <c r="D16" s="21"/>
      <c r="E16" s="21"/>
      <c r="F16" s="22"/>
      <c r="G16" s="22"/>
      <c r="H16" s="34"/>
    </row>
    <row r="17" spans="1:8" s="30" customFormat="1" ht="15.75">
      <c r="A17" s="120"/>
      <c r="B17" s="120"/>
      <c r="C17" s="25" t="s">
        <v>21</v>
      </c>
      <c r="D17" s="120"/>
      <c r="E17" s="120"/>
      <c r="F17" s="120"/>
      <c r="G17" s="120"/>
      <c r="H17" s="120"/>
    </row>
    <row r="18" spans="1:8" s="29" customFormat="1" ht="15.75">
      <c r="A18" s="75" t="str">
        <f>IF(D18=0,"",1+MAX(A$7:A17))</f>
        <v/>
      </c>
      <c r="B18" s="129"/>
      <c r="C18" s="112" t="s">
        <v>81</v>
      </c>
      <c r="D18" s="28"/>
      <c r="E18" s="28"/>
      <c r="F18" s="23" t="str">
        <f t="shared" ref="F18:F41" si="4">IF(D18=0,"",0)</f>
        <v/>
      </c>
      <c r="G18" s="23" t="str">
        <f t="shared" ref="G18:G41" si="5">IF(F18="","",D18*F18)</f>
        <v/>
      </c>
      <c r="H18" s="128"/>
    </row>
    <row r="19" spans="1:8" s="29" customFormat="1" ht="15.75">
      <c r="A19" s="75" t="str">
        <f>IF(D19=0,"",1+MAX(A$7:A18))</f>
        <v/>
      </c>
      <c r="B19" s="129"/>
      <c r="C19" s="114" t="s">
        <v>82</v>
      </c>
      <c r="D19" s="28"/>
      <c r="E19" s="28"/>
      <c r="F19" s="23" t="str">
        <f t="shared" si="4"/>
        <v/>
      </c>
      <c r="G19" s="23" t="str">
        <f t="shared" si="5"/>
        <v/>
      </c>
      <c r="H19" s="128"/>
    </row>
    <row r="20" spans="1:8" s="29" customFormat="1" ht="15.75">
      <c r="A20" s="75" t="str">
        <f>IF(D20=0,"",1+MAX(A$7:A19))</f>
        <v/>
      </c>
      <c r="B20" s="129"/>
      <c r="C20" s="115" t="s">
        <v>83</v>
      </c>
      <c r="D20" s="28"/>
      <c r="E20" s="28"/>
      <c r="F20" s="23" t="str">
        <f t="shared" si="4"/>
        <v/>
      </c>
      <c r="G20" s="23" t="str">
        <f t="shared" si="5"/>
        <v/>
      </c>
      <c r="H20" s="128"/>
    </row>
    <row r="21" spans="1:8" s="29" customFormat="1" ht="15.75">
      <c r="A21" s="75">
        <f>IF(D21=0,"",1+MAX(A$7:A20))</f>
        <v>8</v>
      </c>
      <c r="B21" s="129"/>
      <c r="C21" s="113" t="s">
        <v>84</v>
      </c>
      <c r="D21" s="28">
        <v>1248</v>
      </c>
      <c r="E21" s="28" t="s">
        <v>80</v>
      </c>
      <c r="F21" s="23">
        <f t="shared" si="4"/>
        <v>0</v>
      </c>
      <c r="G21" s="23">
        <f t="shared" si="5"/>
        <v>0</v>
      </c>
      <c r="H21" s="128"/>
    </row>
    <row r="22" spans="1:8" s="29" customFormat="1" ht="15.75">
      <c r="A22" s="75">
        <f>IF(D22=0,"",1+MAX(A$7:A21))</f>
        <v>9</v>
      </c>
      <c r="B22" s="129"/>
      <c r="C22" s="113" t="s">
        <v>85</v>
      </c>
      <c r="D22" s="28">
        <v>1248</v>
      </c>
      <c r="E22" s="28" t="s">
        <v>80</v>
      </c>
      <c r="F22" s="23">
        <f t="shared" si="4"/>
        <v>0</v>
      </c>
      <c r="G22" s="23">
        <f t="shared" si="5"/>
        <v>0</v>
      </c>
      <c r="H22" s="128"/>
    </row>
    <row r="23" spans="1:8" s="29" customFormat="1" ht="15.75">
      <c r="A23" s="75" t="str">
        <f>IF(D23=0,"",1+MAX(A$7:A22))</f>
        <v/>
      </c>
      <c r="B23" s="129"/>
      <c r="C23" s="115" t="s">
        <v>86</v>
      </c>
      <c r="D23" s="28"/>
      <c r="E23" s="28"/>
      <c r="F23" s="23" t="str">
        <f t="shared" si="4"/>
        <v/>
      </c>
      <c r="G23" s="23" t="str">
        <f t="shared" si="5"/>
        <v/>
      </c>
      <c r="H23" s="128"/>
    </row>
    <row r="24" spans="1:8" s="29" customFormat="1" ht="15.75">
      <c r="A24" s="75">
        <f>IF(D24=0,"",1+MAX(A$7:A23))</f>
        <v>10</v>
      </c>
      <c r="B24" s="129"/>
      <c r="C24" s="113" t="s">
        <v>87</v>
      </c>
      <c r="D24" s="28">
        <v>159</v>
      </c>
      <c r="E24" s="28" t="s">
        <v>80</v>
      </c>
      <c r="F24" s="23">
        <f t="shared" si="4"/>
        <v>0</v>
      </c>
      <c r="G24" s="23">
        <f t="shared" si="5"/>
        <v>0</v>
      </c>
      <c r="H24" s="128"/>
    </row>
    <row r="25" spans="1:8" s="29" customFormat="1" ht="15.75">
      <c r="A25" s="75">
        <f>IF(D25=0,"",1+MAX(A$7:A24))</f>
        <v>11</v>
      </c>
      <c r="B25" s="129"/>
      <c r="C25" s="113" t="s">
        <v>85</v>
      </c>
      <c r="D25" s="28">
        <v>159</v>
      </c>
      <c r="E25" s="28" t="s">
        <v>80</v>
      </c>
      <c r="F25" s="23">
        <f t="shared" si="4"/>
        <v>0</v>
      </c>
      <c r="G25" s="23">
        <f t="shared" si="5"/>
        <v>0</v>
      </c>
      <c r="H25" s="128"/>
    </row>
    <row r="26" spans="1:8" s="29" customFormat="1" ht="15.75">
      <c r="A26" s="75">
        <f>IF(D26=0,"",1+MAX(A$7:A25))</f>
        <v>12</v>
      </c>
      <c r="B26" s="129"/>
      <c r="C26" s="113" t="s">
        <v>88</v>
      </c>
      <c r="D26" s="28">
        <v>159</v>
      </c>
      <c r="E26" s="28" t="s">
        <v>80</v>
      </c>
      <c r="F26" s="23">
        <f t="shared" si="4"/>
        <v>0</v>
      </c>
      <c r="G26" s="23">
        <f t="shared" si="5"/>
        <v>0</v>
      </c>
      <c r="H26" s="128"/>
    </row>
    <row r="27" spans="1:8" s="29" customFormat="1" ht="15.75">
      <c r="A27" s="75" t="str">
        <f>IF(D27=0,"",1+MAX(A$7:A26))</f>
        <v/>
      </c>
      <c r="B27" s="129"/>
      <c r="C27" s="115" t="s">
        <v>89</v>
      </c>
      <c r="D27" s="28"/>
      <c r="E27" s="28"/>
      <c r="F27" s="23" t="str">
        <f t="shared" si="4"/>
        <v/>
      </c>
      <c r="G27" s="23" t="str">
        <f t="shared" si="5"/>
        <v/>
      </c>
      <c r="H27" s="128"/>
    </row>
    <row r="28" spans="1:8" s="29" customFormat="1" ht="15.75">
      <c r="A28" s="75">
        <f>IF(D28=0,"",1+MAX(A$7:A27))</f>
        <v>13</v>
      </c>
      <c r="B28" s="129"/>
      <c r="C28" s="113" t="s">
        <v>90</v>
      </c>
      <c r="D28" s="28">
        <v>727</v>
      </c>
      <c r="E28" s="28" t="s">
        <v>80</v>
      </c>
      <c r="F28" s="23">
        <f t="shared" si="4"/>
        <v>0</v>
      </c>
      <c r="G28" s="23">
        <f t="shared" si="5"/>
        <v>0</v>
      </c>
      <c r="H28" s="128"/>
    </row>
    <row r="29" spans="1:8" s="29" customFormat="1" ht="15.75">
      <c r="A29" s="75">
        <f>IF(D29=0,"",1+MAX(A$7:A28))</f>
        <v>14</v>
      </c>
      <c r="B29" s="129"/>
      <c r="C29" s="113" t="s">
        <v>91</v>
      </c>
      <c r="D29" s="28">
        <v>727</v>
      </c>
      <c r="E29" s="28" t="s">
        <v>80</v>
      </c>
      <c r="F29" s="23">
        <f t="shared" si="4"/>
        <v>0</v>
      </c>
      <c r="G29" s="23">
        <f t="shared" si="5"/>
        <v>0</v>
      </c>
      <c r="H29" s="128"/>
    </row>
    <row r="30" spans="1:8" s="29" customFormat="1" ht="31.5">
      <c r="A30" s="75">
        <f>IF(D30=0,"",1+MAX(A$7:A29))</f>
        <v>15</v>
      </c>
      <c r="B30" s="129"/>
      <c r="C30" s="116" t="s">
        <v>92</v>
      </c>
      <c r="D30" s="28">
        <v>727</v>
      </c>
      <c r="E30" s="28" t="s">
        <v>80</v>
      </c>
      <c r="F30" s="23">
        <f t="shared" si="4"/>
        <v>0</v>
      </c>
      <c r="G30" s="23">
        <f t="shared" si="5"/>
        <v>0</v>
      </c>
      <c r="H30" s="128"/>
    </row>
    <row r="31" spans="1:8" s="29" customFormat="1" ht="15.75">
      <c r="A31" s="75">
        <f>IF(D31=0,"",1+MAX(A$7:A30))</f>
        <v>16</v>
      </c>
      <c r="B31" s="129"/>
      <c r="C31" s="113" t="s">
        <v>85</v>
      </c>
      <c r="D31" s="28">
        <v>1454</v>
      </c>
      <c r="E31" s="28" t="s">
        <v>80</v>
      </c>
      <c r="F31" s="23">
        <f t="shared" si="4"/>
        <v>0</v>
      </c>
      <c r="G31" s="23">
        <f t="shared" si="5"/>
        <v>0</v>
      </c>
      <c r="H31" s="128"/>
    </row>
    <row r="32" spans="1:8" s="29" customFormat="1" ht="15.75">
      <c r="A32" s="75">
        <f>IF(D32=0,"",1+MAX(A$7:A31))</f>
        <v>17</v>
      </c>
      <c r="B32" s="129"/>
      <c r="C32" s="116" t="s">
        <v>93</v>
      </c>
      <c r="D32" s="28">
        <v>3635</v>
      </c>
      <c r="E32" s="28" t="s">
        <v>79</v>
      </c>
      <c r="F32" s="23">
        <f t="shared" si="4"/>
        <v>0</v>
      </c>
      <c r="G32" s="23">
        <f t="shared" si="5"/>
        <v>0</v>
      </c>
      <c r="H32" s="128"/>
    </row>
    <row r="33" spans="1:8" s="29" customFormat="1" ht="15.75">
      <c r="A33" s="75" t="str">
        <f>IF(D33=0,"",1+MAX(A$7:A32))</f>
        <v/>
      </c>
      <c r="B33" s="129"/>
      <c r="C33" s="114" t="s">
        <v>94</v>
      </c>
      <c r="D33" s="28"/>
      <c r="E33" s="28"/>
      <c r="F33" s="23" t="str">
        <f t="shared" si="4"/>
        <v/>
      </c>
      <c r="G33" s="23" t="str">
        <f t="shared" si="5"/>
        <v/>
      </c>
      <c r="H33" s="128"/>
    </row>
    <row r="34" spans="1:8" s="29" customFormat="1" ht="15.75">
      <c r="A34" s="75" t="str">
        <f>IF(D34=0,"",1+MAX(A$7:A33))</f>
        <v/>
      </c>
      <c r="B34" s="129"/>
      <c r="C34" s="115" t="s">
        <v>95</v>
      </c>
      <c r="D34" s="28"/>
      <c r="E34" s="28"/>
      <c r="F34" s="23" t="str">
        <f t="shared" si="4"/>
        <v/>
      </c>
      <c r="G34" s="23" t="str">
        <f t="shared" si="5"/>
        <v/>
      </c>
      <c r="H34" s="128"/>
    </row>
    <row r="35" spans="1:8" s="29" customFormat="1" ht="15.75">
      <c r="A35" s="75">
        <f>IF(D35=0,"",1+MAX(A$7:A34))</f>
        <v>18</v>
      </c>
      <c r="B35" s="129"/>
      <c r="C35" s="113" t="s">
        <v>87</v>
      </c>
      <c r="D35" s="28">
        <v>144</v>
      </c>
      <c r="E35" s="28" t="s">
        <v>80</v>
      </c>
      <c r="F35" s="23">
        <f t="shared" si="4"/>
        <v>0</v>
      </c>
      <c r="G35" s="23">
        <f t="shared" si="5"/>
        <v>0</v>
      </c>
      <c r="H35" s="128"/>
    </row>
    <row r="36" spans="1:8" s="29" customFormat="1" ht="15.75">
      <c r="A36" s="75">
        <f>IF(D36=0,"",1+MAX(A$7:A35))</f>
        <v>19</v>
      </c>
      <c r="B36" s="129"/>
      <c r="C36" s="113" t="s">
        <v>85</v>
      </c>
      <c r="D36" s="28">
        <v>288</v>
      </c>
      <c r="E36" s="28" t="s">
        <v>80</v>
      </c>
      <c r="F36" s="23">
        <f t="shared" si="4"/>
        <v>0</v>
      </c>
      <c r="G36" s="23">
        <f t="shared" si="5"/>
        <v>0</v>
      </c>
      <c r="H36" s="128"/>
    </row>
    <row r="37" spans="1:8" s="29" customFormat="1" ht="15.75">
      <c r="A37" s="75" t="str">
        <f>IF(D37=0,"",1+MAX(A$7:A36))</f>
        <v/>
      </c>
      <c r="B37" s="129"/>
      <c r="C37" s="114" t="s">
        <v>96</v>
      </c>
      <c r="D37" s="28"/>
      <c r="E37" s="28"/>
      <c r="F37" s="23" t="str">
        <f t="shared" si="4"/>
        <v/>
      </c>
      <c r="G37" s="23" t="str">
        <f t="shared" si="5"/>
        <v/>
      </c>
      <c r="H37" s="128"/>
    </row>
    <row r="38" spans="1:8" s="29" customFormat="1" ht="15.75">
      <c r="A38" s="75">
        <f>IF(D38=0,"",1+MAX(A$7:A37))</f>
        <v>20</v>
      </c>
      <c r="B38" s="129"/>
      <c r="C38" s="113" t="s">
        <v>97</v>
      </c>
      <c r="D38" s="28">
        <v>41683</v>
      </c>
      <c r="E38" s="28" t="s">
        <v>79</v>
      </c>
      <c r="F38" s="23">
        <f t="shared" si="4"/>
        <v>0</v>
      </c>
      <c r="G38" s="23">
        <f t="shared" si="5"/>
        <v>0</v>
      </c>
      <c r="H38" s="128"/>
    </row>
    <row r="39" spans="1:8" s="29" customFormat="1" ht="15.75">
      <c r="A39" s="75">
        <f>IF(D39=0,"",1+MAX(A$7:A38))</f>
        <v>21</v>
      </c>
      <c r="B39" s="129"/>
      <c r="C39" s="113" t="s">
        <v>98</v>
      </c>
      <c r="D39" s="28">
        <v>41683</v>
      </c>
      <c r="E39" s="28" t="s">
        <v>79</v>
      </c>
      <c r="F39" s="23">
        <f t="shared" si="4"/>
        <v>0</v>
      </c>
      <c r="G39" s="23">
        <f t="shared" si="5"/>
        <v>0</v>
      </c>
      <c r="H39" s="128"/>
    </row>
    <row r="40" spans="1:8" s="29" customFormat="1" ht="15.75">
      <c r="A40" s="75">
        <f>IF(D40=0,"",1+MAX(A$7:A39))</f>
        <v>22</v>
      </c>
      <c r="B40" s="129"/>
      <c r="C40" s="113" t="s">
        <v>99</v>
      </c>
      <c r="D40" s="28">
        <v>224</v>
      </c>
      <c r="E40" s="28" t="s">
        <v>80</v>
      </c>
      <c r="F40" s="23">
        <f t="shared" si="4"/>
        <v>0</v>
      </c>
      <c r="G40" s="23">
        <f t="shared" si="5"/>
        <v>0</v>
      </c>
      <c r="H40" s="128"/>
    </row>
    <row r="41" spans="1:8" s="29" customFormat="1" ht="15.75">
      <c r="A41" s="75">
        <f>IF(D41=0,"",1+MAX(A$7:A40))</f>
        <v>23</v>
      </c>
      <c r="B41" s="130"/>
      <c r="C41" s="113" t="s">
        <v>85</v>
      </c>
      <c r="D41" s="28">
        <v>112</v>
      </c>
      <c r="E41" s="28" t="s">
        <v>80</v>
      </c>
      <c r="F41" s="23">
        <f t="shared" si="4"/>
        <v>0</v>
      </c>
      <c r="G41" s="23">
        <f t="shared" si="5"/>
        <v>0</v>
      </c>
      <c r="H41" s="128"/>
    </row>
    <row r="42" spans="1:8" s="29" customFormat="1" ht="15.75">
      <c r="A42" s="32"/>
      <c r="B42" s="70"/>
      <c r="C42" s="9" t="s">
        <v>22</v>
      </c>
      <c r="D42" s="8"/>
      <c r="E42" s="4"/>
      <c r="F42" s="23" t="str">
        <f t="shared" ref="F42" si="6">IF(D42=0,"",0)</f>
        <v/>
      </c>
      <c r="G42" s="23" t="str">
        <f t="shared" ref="G42" si="7">IF(F42="","",D42*F42)</f>
        <v/>
      </c>
      <c r="H42" s="71">
        <f>(SUM(G18:G42))</f>
        <v>0</v>
      </c>
    </row>
    <row r="43" spans="1:8" s="29" customFormat="1" ht="16.5" thickBot="1">
      <c r="A43" s="33"/>
      <c r="B43" s="39"/>
      <c r="C43" s="7"/>
      <c r="D43" s="21"/>
      <c r="E43" s="21"/>
      <c r="F43" s="22"/>
      <c r="G43" s="22"/>
      <c r="H43" s="34"/>
    </row>
    <row r="44" spans="1:8" s="29" customFormat="1" ht="15.75">
      <c r="A44" s="108"/>
      <c r="B44" s="109" t="s">
        <v>20</v>
      </c>
      <c r="C44" s="17"/>
      <c r="D44" s="18"/>
      <c r="E44" s="18"/>
      <c r="F44" s="17"/>
      <c r="G44" s="17"/>
      <c r="H44" s="35">
        <f>SUM(H8:H43)</f>
        <v>0</v>
      </c>
    </row>
    <row r="45" spans="1:8" s="29" customFormat="1" ht="15.75">
      <c r="A45" s="106"/>
      <c r="B45" s="107" t="s">
        <v>75</v>
      </c>
      <c r="C45" s="11"/>
      <c r="D45" s="90">
        <v>0.2</v>
      </c>
      <c r="E45" s="14"/>
      <c r="F45" s="10"/>
      <c r="G45" s="10"/>
      <c r="H45" s="36">
        <f>(H44*D45)</f>
        <v>0</v>
      </c>
    </row>
    <row r="46" spans="1:8" s="29" customFormat="1" ht="15.75">
      <c r="A46" s="106"/>
      <c r="B46" s="107" t="s">
        <v>10</v>
      </c>
      <c r="C46" s="11"/>
      <c r="D46" s="90">
        <v>0.03</v>
      </c>
      <c r="E46" s="15"/>
      <c r="F46" s="12"/>
      <c r="G46" s="12"/>
      <c r="H46" s="36">
        <f>(H44*D46)</f>
        <v>0</v>
      </c>
    </row>
    <row r="47" spans="1:8" s="29" customFormat="1" ht="15.75">
      <c r="A47" s="106"/>
      <c r="B47" s="107" t="s">
        <v>12</v>
      </c>
      <c r="C47" s="11"/>
      <c r="D47" s="90">
        <v>7.0000000000000007E-2</v>
      </c>
      <c r="E47" s="16"/>
      <c r="F47" s="13"/>
      <c r="G47" s="13"/>
      <c r="H47" s="36">
        <f>(H44*D47)</f>
        <v>0</v>
      </c>
    </row>
    <row r="48" spans="1:8" ht="19.5" thickBot="1">
      <c r="A48" s="126" t="s">
        <v>11</v>
      </c>
      <c r="B48" s="127"/>
      <c r="C48" s="19"/>
      <c r="D48" s="20"/>
      <c r="E48" s="20"/>
      <c r="F48" s="19"/>
      <c r="G48" s="19"/>
      <c r="H48" s="37">
        <f>SUM(H44:H47)</f>
        <v>0</v>
      </c>
    </row>
    <row r="49" spans="1:8" s="29" customFormat="1" ht="19.5" thickBot="1">
      <c r="A49" s="124" t="s">
        <v>15</v>
      </c>
      <c r="B49" s="125"/>
      <c r="C49" s="57"/>
      <c r="D49" s="58"/>
      <c r="E49" s="58"/>
      <c r="F49" s="57"/>
      <c r="G49" s="57"/>
      <c r="H49" s="59"/>
    </row>
    <row r="50" spans="1:8" s="29" customFormat="1" ht="15.75">
      <c r="A50" s="60"/>
      <c r="B50" s="39"/>
      <c r="C50" s="57"/>
      <c r="D50" s="58"/>
      <c r="E50" s="58"/>
      <c r="F50" s="57"/>
      <c r="G50" s="57"/>
      <c r="H50" s="59"/>
    </row>
    <row r="51" spans="1:8" s="29" customFormat="1" ht="16.5" thickBot="1">
      <c r="A51" s="61"/>
      <c r="B51" s="62"/>
      <c r="C51" s="63"/>
      <c r="D51" s="64"/>
      <c r="E51" s="64"/>
      <c r="F51" s="63"/>
      <c r="G51" s="63"/>
      <c r="H51" s="65"/>
    </row>
  </sheetData>
  <sortState ref="C80:E90">
    <sortCondition ref="C80"/>
  </sortState>
  <mergeCells count="10">
    <mergeCell ref="H8:H14"/>
    <mergeCell ref="H18:H41"/>
    <mergeCell ref="D7:H7"/>
    <mergeCell ref="A7:B7"/>
    <mergeCell ref="B8:B14"/>
    <mergeCell ref="A49:B49"/>
    <mergeCell ref="A48:B48"/>
    <mergeCell ref="A17:B17"/>
    <mergeCell ref="D17:H17"/>
    <mergeCell ref="B18:B41"/>
  </mergeCells>
  <printOptions horizontalCentered="1"/>
  <pageMargins left="0" right="0" top="0" bottom="0.17" header="0" footer="0"/>
  <pageSetup paperSize="9" scale="70" fitToHeight="0" orientation="portrait" r:id="rId1"/>
  <headerFooter scaleWithDoc="0"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i = " h t t p : / / w w w . w 3 . o r g / 2 0 0 1 / X M L S c h e m a - i n s t a n c e "   x m l n s : x s d = " h t t p : / / w w w . w 3 . o r g / 2 0 0 1 / X M L S c h e m a " > < T o k e n s / > < / S w i f t T o k e n s > 
</file>

<file path=customXml/itemProps1.xml><?xml version="1.0" encoding="utf-8"?>
<ds:datastoreItem xmlns:ds="http://schemas.openxmlformats.org/officeDocument/2006/customXml" ds:itemID="{4E28105C-520A-4A4E-B2B9-EFF4C310CD28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SUMMARY Details</vt:lpstr>
      <vt:lpstr>TAKEOFF Breakdown</vt:lpstr>
      <vt:lpstr>'TAKEOFF Breakdown'!Print_Area</vt:lpstr>
      <vt:lpstr>'TAKEOFF Breakdown'!Print_Titles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Mfbzone</dc:creator>
  <cp:lastModifiedBy>Windows User</cp:lastModifiedBy>
  <cp:lastPrinted>2018-02-13T09:57:28Z</cp:lastPrinted>
  <dcterms:created xsi:type="dcterms:W3CDTF">2016-03-30T11:57:46Z</dcterms:created>
  <dcterms:modified xsi:type="dcterms:W3CDTF">2020-08-12T13:38:41Z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S9Connected">
    <vt:bool>true</vt:bool>
  </property>
  <property fmtid="{D5CDD505-2E9C-101B-9397-08002B2CF9AE}" pid="3" name="PlanSwiftJobName">
    <vt:lpwstr/>
  </property>
  <property fmtid="{D5CDD505-2E9C-101B-9397-08002B2CF9AE}" pid="4" name="PlanSwiftJobGuid">
    <vt:lpwstr/>
  </property>
  <property fmtid="{D5CDD505-2E9C-101B-9397-08002B2CF9AE}" pid="5" name="LinkedDataId">
    <vt:lpwstr>{4E28105C-520A-4A4E-B2B9-EFF4C310CD28}</vt:lpwstr>
  </property>
</Properties>
</file>